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6" i="1"/>
  <c r="J6"/>
  <c r="F18"/>
  <c r="F17"/>
  <c r="F16"/>
  <c r="F13"/>
  <c r="F12"/>
  <c r="F11"/>
  <c r="F10"/>
  <c r="F8"/>
  <c r="F7"/>
  <c r="F19" l="1"/>
  <c r="G23" l="1"/>
  <c r="F23"/>
  <c r="K7"/>
  <c r="L7"/>
  <c r="M7"/>
  <c r="J7"/>
  <c r="S8" l="1"/>
  <c r="R8"/>
  <c r="E23"/>
</calcChain>
</file>

<file path=xl/sharedStrings.xml><?xml version="1.0" encoding="utf-8"?>
<sst xmlns="http://schemas.openxmlformats.org/spreadsheetml/2006/main" count="41" uniqueCount="37">
  <si>
    <t>ВСЬОГО</t>
  </si>
  <si>
    <t>Оплата природного газу</t>
  </si>
  <si>
    <t>Оплата електроенергії</t>
  </si>
  <si>
    <t xml:space="preserve">Оплата водопостачання та водовідведення </t>
  </si>
  <si>
    <t>Оплата комунальних послуг та енергоносіїв</t>
  </si>
  <si>
    <t>Видатки на відрядження</t>
  </si>
  <si>
    <t>Оплата послуг(крім комунальних)</t>
  </si>
  <si>
    <t>Всього</t>
  </si>
  <si>
    <t>Продукти харчування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</si>
  <si>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</si>
  <si>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r>
      <t>Придмети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</si>
  <si>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Використання товарів та послуг</t>
  </si>
  <si>
    <t>Нарахування на оплату праці</t>
  </si>
  <si>
    <t>Заробітна плата</t>
  </si>
  <si>
    <t>Оплата праці</t>
  </si>
  <si>
    <t>Предмет</t>
  </si>
  <si>
    <t>КЕКВ</t>
  </si>
  <si>
    <t>№ п/п</t>
  </si>
  <si>
    <t>Розшифровка</t>
  </si>
  <si>
    <t>КФК</t>
  </si>
  <si>
    <t>Заходи по реалізації  державних програм  не віднесені до заходів розвитку</t>
  </si>
  <si>
    <t>Придбання матеріалів та предметів дов. приз.</t>
  </si>
  <si>
    <t xml:space="preserve">                      Капітальні видатки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</si>
  <si>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</si>
  <si>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t>Надходження та використання коштів загального та спеціального фонду                                         (форма 2 та форма 4.3)</t>
  </si>
  <si>
    <t xml:space="preserve"> Лиманівським  ДНЗ "Струмочок"</t>
  </si>
  <si>
    <t xml:space="preserve">ЗВІТ про надходження та використання всіх отриманих коштів </t>
  </si>
  <si>
    <t>Надходження коштів з інших джерел, не заборонених законодавством (форма 4.1)</t>
  </si>
  <si>
    <t>Надходження і використання коштів, отриманих за іншими джерелами власних надходжень (форма 4.2)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</si>
  <si>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10  місяців </t>
    </r>
    <r>
      <rPr>
        <b/>
        <sz val="12"/>
        <color theme="1"/>
        <rFont val="Calibri"/>
        <family val="2"/>
        <charset val="204"/>
        <scheme val="minor"/>
      </rPr>
      <t xml:space="preserve">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</si>
  <si>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>за листопад  2021</t>
    </r>
    <r>
      <rPr>
        <b/>
        <sz val="12"/>
        <color theme="1"/>
        <rFont val="Calibri"/>
        <family val="2"/>
        <charset val="204"/>
        <scheme val="minor"/>
      </rPr>
      <t xml:space="preserve">   Сума .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</si>
  <si>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 xml:space="preserve">за 10  місяців 2021 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</si>
  <si>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Закуплено продуктів харчування, за коштів спец/фонду  </t>
    </r>
    <r>
      <rPr>
        <b/>
        <u/>
        <sz val="11"/>
        <rFont val="Calibri"/>
        <family val="2"/>
        <charset val="204"/>
        <scheme val="minor"/>
      </rPr>
      <t xml:space="preserve">   </t>
    </r>
    <r>
      <rPr>
        <b/>
        <sz val="11"/>
        <rFont val="Calibri"/>
        <family val="2"/>
        <charset val="204"/>
        <scheme val="minor"/>
      </rPr>
      <t xml:space="preserve"> </t>
    </r>
    <r>
      <rPr>
        <b/>
        <u/>
        <sz val="11"/>
        <rFont val="Calibri"/>
        <family val="2"/>
        <charset val="204"/>
        <scheme val="minor"/>
      </rPr>
      <t>з листопад  2021</t>
    </r>
    <r>
      <rPr>
        <b/>
        <sz val="11"/>
        <rFont val="Calibri"/>
        <family val="2"/>
        <charset val="204"/>
        <scheme val="minor"/>
      </rPr>
      <t xml:space="preserve">                                                                                    СУМА,  ГРН</t>
    </r>
  </si>
  <si>
    <r>
      <t xml:space="preserve">Надходження батьківської плати     </t>
    </r>
    <r>
      <rPr>
        <b/>
        <u/>
        <sz val="11"/>
        <color theme="1"/>
        <rFont val="Calibri"/>
        <family val="2"/>
        <charset val="204"/>
        <scheme val="minor"/>
      </rPr>
      <t>за 10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</si>
  <si>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батьківської плати   </t>
    </r>
    <r>
      <rPr>
        <b/>
        <u/>
        <sz val="11"/>
        <color theme="1"/>
        <rFont val="Calibri"/>
        <family val="2"/>
        <charset val="204"/>
        <scheme val="minor"/>
      </rPr>
      <t>за листопад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</si>
  <si>
    <r>
      <t xml:space="preserve">Надходження благодійної допомоги     </t>
    </r>
    <r>
      <rPr>
        <b/>
        <u/>
        <sz val="11"/>
        <color theme="1"/>
        <rFont val="Calibri"/>
        <family val="2"/>
        <charset val="204"/>
        <scheme val="minor"/>
      </rPr>
      <t>за 10 місяців</t>
    </r>
    <r>
      <rPr>
        <b/>
        <sz val="11"/>
        <color theme="1"/>
        <rFont val="Calibri"/>
        <family val="2"/>
        <charset val="204"/>
        <scheme val="minor"/>
      </rPr>
      <t xml:space="preserve">     СУМА,  ГРН</t>
    </r>
  </si>
  <si>
    <r>
      <t xml:space="preserve">Надходження благодійної допомоги   </t>
    </r>
    <r>
      <rPr>
        <b/>
        <u/>
        <sz val="11"/>
        <color theme="1"/>
        <rFont val="Calibri"/>
        <family val="2"/>
        <charset val="204"/>
        <scheme val="minor"/>
      </rPr>
      <t>за ЛИСТОПАД   2021</t>
    </r>
    <r>
      <rPr>
        <b/>
        <sz val="11"/>
        <color theme="1"/>
        <rFont val="Calibri"/>
        <family val="2"/>
        <charset val="204"/>
        <scheme val="minor"/>
      </rPr>
      <t xml:space="preserve">            СУМА,  ГРН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</si>
</sst>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0" fillId="4" borderId="3" xfId="0" applyNumberFormat="1" applyFill="1" applyBorder="1"/>
    <xf numFmtId="4" fontId="0" fillId="3" borderId="3" xfId="0" applyNumberFormat="1" applyFill="1" applyBorder="1"/>
    <xf numFmtId="4" fontId="0" fillId="2" borderId="3" xfId="0" applyNumberFormat="1" applyFill="1" applyBorder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" fillId="0" borderId="0" xfId="0" applyNumberFormat="1" applyFont="1" applyBorder="1"/>
    <xf numFmtId="4" fontId="0" fillId="6" borderId="0" xfId="0" applyNumberFormat="1" applyFill="1" applyBorder="1"/>
    <xf numFmtId="2" fontId="0" fillId="6" borderId="0" xfId="0" applyNumberFormat="1" applyFill="1" applyBorder="1"/>
    <xf numFmtId="0" fontId="0" fillId="6" borderId="0" xfId="0" applyFill="1" applyBorder="1" applyAlignment="1">
      <alignment horizontal="center"/>
    </xf>
    <xf numFmtId="0" fontId="5" fillId="0" borderId="0" xfId="0" applyFont="1"/>
    <xf numFmtId="2" fontId="1" fillId="0" borderId="1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4" fontId="9" fillId="5" borderId="8" xfId="0" applyNumberFormat="1" applyFont="1" applyFill="1" applyBorder="1"/>
    <xf numFmtId="4" fontId="9" fillId="5" borderId="12" xfId="0" applyNumberFormat="1" applyFont="1" applyFill="1" applyBorder="1"/>
    <xf numFmtId="4" fontId="9" fillId="5" borderId="7" xfId="0" applyNumberFormat="1" applyFont="1" applyFill="1" applyBorder="1"/>
    <xf numFmtId="0" fontId="1" fillId="0" borderId="13" xfId="0" applyFont="1" applyBorder="1" applyAlignment="1"/>
    <xf numFmtId="0" fontId="0" fillId="6" borderId="0" xfId="0" applyFill="1" applyBorder="1"/>
    <xf numFmtId="0" fontId="5" fillId="6" borderId="0" xfId="0" applyFont="1" applyFill="1" applyBorder="1"/>
    <xf numFmtId="0" fontId="5" fillId="6" borderId="0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 wrapText="1"/>
    </xf>
    <xf numFmtId="4" fontId="9" fillId="6" borderId="0" xfId="0" applyNumberFormat="1" applyFont="1" applyFill="1" applyBorder="1"/>
    <xf numFmtId="2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6" xfId="0" applyFont="1" applyFill="1" applyBorder="1"/>
    <xf numFmtId="0" fontId="9" fillId="0" borderId="0" xfId="0" applyFont="1"/>
    <xf numFmtId="0" fontId="0" fillId="5" borderId="4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0" fillId="5" borderId="2" xfId="0" applyFill="1" applyBorder="1"/>
    <xf numFmtId="4" fontId="9" fillId="5" borderId="8" xfId="0" applyNumberFormat="1" applyFont="1" applyFill="1" applyBorder="1" applyAlignment="1">
      <alignment horizontal="center"/>
    </xf>
    <xf numFmtId="4" fontId="1" fillId="5" borderId="14" xfId="0" applyNumberFormat="1" applyFont="1" applyFill="1" applyBorder="1" applyAlignment="1"/>
    <xf numFmtId="4" fontId="9" fillId="5" borderId="16" xfId="0" applyNumberFormat="1" applyFont="1" applyFill="1" applyBorder="1"/>
    <xf numFmtId="4" fontId="9" fillId="5" borderId="17" xfId="0" applyNumberFormat="1" applyFont="1" applyFill="1" applyBorder="1"/>
    <xf numFmtId="4" fontId="0" fillId="5" borderId="2" xfId="0" applyNumberFormat="1" applyFill="1" applyBorder="1"/>
    <xf numFmtId="4" fontId="0" fillId="5" borderId="1" xfId="0" applyNumberFormat="1" applyFont="1" applyFill="1" applyBorder="1"/>
    <xf numFmtId="4" fontId="1" fillId="5" borderId="18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4" fontId="0" fillId="4" borderId="20" xfId="0" applyNumberFormat="1" applyFill="1" applyBorder="1"/>
    <xf numFmtId="0" fontId="0" fillId="3" borderId="19" xfId="0" applyFill="1" applyBorder="1" applyAlignment="1">
      <alignment horizontal="center" vertical="center"/>
    </xf>
    <xf numFmtId="4" fontId="0" fillId="3" borderId="20" xfId="0" applyNumberFormat="1" applyFill="1" applyBorder="1"/>
    <xf numFmtId="0" fontId="0" fillId="2" borderId="19" xfId="0" applyFill="1" applyBorder="1" applyAlignment="1">
      <alignment horizontal="center" vertical="center"/>
    </xf>
    <xf numFmtId="4" fontId="0" fillId="2" borderId="20" xfId="0" applyNumberFormat="1" applyFill="1" applyBorder="1"/>
    <xf numFmtId="4" fontId="1" fillId="0" borderId="22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6" borderId="29" xfId="0" applyFont="1" applyFill="1" applyBorder="1" applyAlignment="1">
      <alignment horizontal="left"/>
    </xf>
    <xf numFmtId="0" fontId="0" fillId="5" borderId="30" xfId="0" applyFill="1" applyBorder="1" applyAlignment="1">
      <alignment horizontal="center" vertical="center"/>
    </xf>
    <xf numFmtId="0" fontId="0" fillId="5" borderId="31" xfId="0" applyFill="1" applyBorder="1"/>
    <xf numFmtId="4" fontId="0" fillId="5" borderId="31" xfId="0" applyNumberFormat="1" applyFill="1" applyBorder="1"/>
    <xf numFmtId="4" fontId="0" fillId="5" borderId="32" xfId="0" applyNumberFormat="1" applyFill="1" applyBorder="1"/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/>
    <xf numFmtId="0" fontId="0" fillId="3" borderId="22" xfId="0" applyFill="1" applyBorder="1" applyAlignment="1">
      <alignment wrapText="1"/>
    </xf>
    <xf numFmtId="4" fontId="0" fillId="3" borderId="22" xfId="0" applyNumberFormat="1" applyFill="1" applyBorder="1"/>
    <xf numFmtId="4" fontId="0" fillId="3" borderId="23" xfId="0" applyNumberFormat="1" applyFill="1" applyBorder="1"/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/>
    <xf numFmtId="4" fontId="0" fillId="5" borderId="25" xfId="0" applyNumberFormat="1" applyFill="1" applyBorder="1"/>
    <xf numFmtId="4" fontId="0" fillId="5" borderId="26" xfId="0" applyNumberFormat="1" applyFill="1" applyBorder="1"/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/>
    <xf numFmtId="4" fontId="0" fillId="3" borderId="28" xfId="0" applyNumberFormat="1" applyFill="1" applyBorder="1"/>
    <xf numFmtId="4" fontId="0" fillId="3" borderId="29" xfId="0" applyNumberFormat="1" applyFill="1" applyBorder="1"/>
    <xf numFmtId="0" fontId="0" fillId="0" borderId="9" xfId="0" applyBorder="1" applyAlignment="1">
      <alignment horizontal="center" vertical="center"/>
    </xf>
    <xf numFmtId="4" fontId="0" fillId="0" borderId="8" xfId="0" applyNumberFormat="1" applyBorder="1"/>
    <xf numFmtId="4" fontId="0" fillId="0" borderId="7" xfId="0" applyNumberFormat="1" applyBorder="1"/>
    <xf numFmtId="0" fontId="0" fillId="0" borderId="6" xfId="0" applyBorder="1" applyAlignment="1">
      <alignment horizontal="center" vertical="center"/>
    </xf>
    <xf numFmtId="4" fontId="0" fillId="0" borderId="5" xfId="0" applyNumberFormat="1" applyBorder="1"/>
    <xf numFmtId="4" fontId="0" fillId="0" borderId="18" xfId="0" applyNumberFormat="1" applyBorder="1"/>
    <xf numFmtId="0" fontId="0" fillId="4" borderId="30" xfId="0" applyFill="1" applyBorder="1" applyAlignment="1">
      <alignment horizontal="center" vertical="center"/>
    </xf>
    <xf numFmtId="0" fontId="0" fillId="4" borderId="31" xfId="0" applyFill="1" applyBorder="1"/>
    <xf numFmtId="4" fontId="0" fillId="4" borderId="31" xfId="0" applyNumberFormat="1" applyFill="1" applyBorder="1"/>
    <xf numFmtId="4" fontId="0" fillId="4" borderId="32" xfId="0" applyNumberFormat="1" applyFill="1" applyBorder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/>
    <xf numFmtId="4" fontId="0" fillId="4" borderId="22" xfId="0" applyNumberFormat="1" applyFill="1" applyBorder="1"/>
    <xf numFmtId="4" fontId="0" fillId="4" borderId="23" xfId="0" applyNumberFormat="1" applyFill="1" applyBorder="1"/>
    <xf numFmtId="0" fontId="1" fillId="0" borderId="0" xfId="0" applyFont="1" applyBorder="1" applyAlignment="1">
      <alignment horizontal="center"/>
    </xf>
    <xf numFmtId="4" fontId="0" fillId="0" borderId="0" xfId="0" applyNumberForma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left"/>
    </xf>
    <xf numFmtId="0" fontId="1" fillId="6" borderId="28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3"/>
  <sheetViews>
    <sheetView tabSelected="1" topLeftCell="F1" workbookViewId="0">
      <selection activeCell="K7" sqref="K7"/>
    </sheetView>
  </sheetViews>
  <sheetFormatPr defaultRowHeight="15"/>
  <cols>
    <col min="1" max="1" width="5" customWidth="1"/>
    <col min="2" max="2" width="9.140625" style="11"/>
    <col min="4" max="4" width="43.5703125" customWidth="1"/>
    <col min="5" max="5" width="18.7109375" customWidth="1"/>
    <col min="6" max="7" width="18.140625" customWidth="1"/>
    <col min="8" max="8" width="9.42578125" customWidth="1"/>
    <col min="9" max="9" width="12" customWidth="1"/>
    <col min="10" max="10" width="18.28515625" customWidth="1"/>
    <col min="11" max="11" width="20" customWidth="1"/>
    <col min="12" max="12" width="20.140625" customWidth="1"/>
    <col min="13" max="13" width="19.5703125" customWidth="1"/>
    <col min="14" max="14" width="9.140625" style="25"/>
    <col min="15" max="15" width="6.85546875" customWidth="1"/>
    <col min="16" max="16" width="9.140625" customWidth="1"/>
    <col min="17" max="17" width="31.42578125" customWidth="1"/>
    <col min="18" max="18" width="20.140625" customWidth="1"/>
    <col min="19" max="19" width="20.5703125" customWidth="1"/>
  </cols>
  <sheetData>
    <row r="1" spans="2:20" ht="29.25" customHeight="1">
      <c r="O1" s="25"/>
      <c r="P1" s="25"/>
      <c r="Q1" s="25"/>
      <c r="R1" s="25"/>
      <c r="S1" s="25"/>
    </row>
    <row r="2" spans="2:20" ht="21" customHeight="1">
      <c r="B2" s="93" t="s">
        <v>26</v>
      </c>
      <c r="C2" s="93"/>
      <c r="D2" s="93"/>
      <c r="E2" s="93"/>
      <c r="F2" s="93"/>
      <c r="G2" s="93"/>
      <c r="H2" s="7"/>
      <c r="I2" s="92" t="s">
        <v>27</v>
      </c>
      <c r="J2" s="92"/>
      <c r="K2" s="92"/>
      <c r="L2" s="92"/>
      <c r="M2" s="92"/>
      <c r="N2" s="26"/>
      <c r="O2" s="92" t="s">
        <v>28</v>
      </c>
      <c r="P2" s="92"/>
      <c r="Q2" s="92"/>
      <c r="R2" s="92"/>
      <c r="S2" s="92"/>
      <c r="T2" s="17"/>
    </row>
    <row r="3" spans="2:20" ht="21">
      <c r="B3" s="93" t="s">
        <v>25</v>
      </c>
      <c r="C3" s="93"/>
      <c r="D3" s="93"/>
      <c r="E3" s="93"/>
      <c r="F3" s="93"/>
      <c r="G3" s="93"/>
      <c r="H3" s="7"/>
      <c r="I3" s="92"/>
      <c r="J3" s="92"/>
      <c r="K3" s="92"/>
      <c r="L3" s="92"/>
      <c r="M3" s="92"/>
      <c r="N3" s="26"/>
      <c r="O3" s="92"/>
      <c r="P3" s="92"/>
      <c r="Q3" s="92"/>
      <c r="R3" s="92"/>
      <c r="S3" s="92"/>
      <c r="T3" s="17"/>
    </row>
    <row r="4" spans="2:20" ht="42" customHeight="1" thickBot="1">
      <c r="B4" s="103" t="s">
        <v>24</v>
      </c>
      <c r="C4" s="103"/>
      <c r="D4" s="103"/>
      <c r="E4" s="103"/>
      <c r="F4" s="103"/>
      <c r="G4" s="103"/>
      <c r="I4" s="93"/>
      <c r="J4" s="93"/>
      <c r="K4" s="93"/>
      <c r="L4" s="93"/>
      <c r="M4" s="93"/>
      <c r="N4" s="27"/>
      <c r="O4" s="93"/>
      <c r="P4" s="93"/>
      <c r="Q4" s="93"/>
      <c r="R4" s="93"/>
      <c r="S4" s="93"/>
      <c r="T4" s="93"/>
    </row>
    <row r="5" spans="2:20" ht="92.25" customHeight="1" thickBot="1">
      <c r="B5" s="6" t="s">
        <v>17</v>
      </c>
      <c r="C5" s="5" t="s">
        <v>19</v>
      </c>
      <c r="D5" s="5" t="s">
        <v>18</v>
      </c>
      <c r="E5" s="12" t="s">
        <v>23</v>
      </c>
      <c r="F5" s="12" t="s">
        <v>29</v>
      </c>
      <c r="G5" s="46" t="s">
        <v>30</v>
      </c>
      <c r="H5" s="4"/>
      <c r="I5" s="6" t="s">
        <v>17</v>
      </c>
      <c r="J5" s="18" t="s">
        <v>33</v>
      </c>
      <c r="K5" s="18" t="s">
        <v>34</v>
      </c>
      <c r="L5" s="19" t="s">
        <v>31</v>
      </c>
      <c r="M5" s="19" t="s">
        <v>32</v>
      </c>
      <c r="N5" s="28"/>
      <c r="O5" s="6" t="s">
        <v>17</v>
      </c>
      <c r="P5" s="5" t="s">
        <v>16</v>
      </c>
      <c r="Q5" s="5" t="s">
        <v>15</v>
      </c>
      <c r="R5" s="30" t="s">
        <v>35</v>
      </c>
      <c r="S5" s="31" t="s">
        <v>36</v>
      </c>
    </row>
    <row r="6" spans="2:20" ht="26.25" customHeight="1" thickBot="1">
      <c r="B6" s="55"/>
      <c r="C6" s="96" t="s">
        <v>14</v>
      </c>
      <c r="D6" s="96"/>
      <c r="E6" s="56"/>
      <c r="F6" s="56"/>
      <c r="G6" s="57"/>
      <c r="I6" s="20">
        <v>1</v>
      </c>
      <c r="J6" s="39">
        <f>12008+62711+7296+8457+10221</f>
        <v>100693</v>
      </c>
      <c r="K6" s="21">
        <v>4324</v>
      </c>
      <c r="L6" s="22">
        <f>2920+35880+17804.45+14763.9+12055.75</f>
        <v>83424.099999999991</v>
      </c>
      <c r="M6" s="23">
        <v>855</v>
      </c>
      <c r="N6" s="29"/>
      <c r="O6" s="32">
        <v>1</v>
      </c>
      <c r="P6" s="33">
        <v>2230</v>
      </c>
      <c r="Q6" s="34" t="s">
        <v>8</v>
      </c>
      <c r="R6" s="41">
        <v>16344</v>
      </c>
      <c r="S6" s="42">
        <v>6</v>
      </c>
      <c r="T6" s="35"/>
    </row>
    <row r="7" spans="2:20" ht="21" customHeight="1" thickBot="1">
      <c r="B7" s="59">
        <v>1</v>
      </c>
      <c r="C7" s="60">
        <v>2111</v>
      </c>
      <c r="D7" s="60" t="s">
        <v>13</v>
      </c>
      <c r="E7" s="61">
        <v>2509108</v>
      </c>
      <c r="F7" s="61">
        <f>186991.78+1023463.64+176825.99+274715.53+163601.03</f>
        <v>1825597.97</v>
      </c>
      <c r="G7" s="62">
        <v>160291.34</v>
      </c>
      <c r="I7" s="24" t="s">
        <v>7</v>
      </c>
      <c r="J7" s="40">
        <f>J6</f>
        <v>100693</v>
      </c>
      <c r="K7" s="40">
        <f t="shared" ref="K7:M7" si="0">K6</f>
        <v>4324</v>
      </c>
      <c r="L7" s="40">
        <f t="shared" si="0"/>
        <v>83424.099999999991</v>
      </c>
      <c r="M7" s="40">
        <f t="shared" si="0"/>
        <v>855</v>
      </c>
      <c r="N7" s="14"/>
      <c r="O7" s="36">
        <v>2</v>
      </c>
      <c r="P7" s="37">
        <v>2210</v>
      </c>
      <c r="Q7" s="38"/>
      <c r="R7" s="43"/>
      <c r="S7" s="44"/>
    </row>
    <row r="8" spans="2:20" ht="15.75" thickBot="1">
      <c r="B8" s="68">
        <v>2</v>
      </c>
      <c r="C8" s="69">
        <v>2120</v>
      </c>
      <c r="D8" s="69" t="s">
        <v>12</v>
      </c>
      <c r="E8" s="70">
        <v>585622</v>
      </c>
      <c r="F8" s="70">
        <f>224961.6+41138.2+38080.85+55399.5+35992.23</f>
        <v>395572.37999999995</v>
      </c>
      <c r="G8" s="71">
        <v>38264.089999999997</v>
      </c>
      <c r="I8" s="16"/>
      <c r="J8" s="14"/>
      <c r="K8" s="14"/>
      <c r="L8" s="14"/>
      <c r="O8" s="99" t="s">
        <v>7</v>
      </c>
      <c r="P8" s="100"/>
      <c r="Q8" s="100"/>
      <c r="R8" s="45">
        <f>SUM(R6:R7)</f>
        <v>16344</v>
      </c>
      <c r="S8" s="45">
        <f>SUM(S6:S7)</f>
        <v>6</v>
      </c>
    </row>
    <row r="9" spans="2:20" ht="28.5" customHeight="1" thickBot="1">
      <c r="B9" s="76"/>
      <c r="C9" s="97" t="s">
        <v>11</v>
      </c>
      <c r="D9" s="97"/>
      <c r="E9" s="77"/>
      <c r="F9" s="77"/>
      <c r="G9" s="78"/>
      <c r="I9" s="16"/>
      <c r="J9" s="15"/>
      <c r="K9" s="15"/>
      <c r="L9" s="15"/>
      <c r="O9" s="25"/>
      <c r="P9" s="25"/>
      <c r="Q9" s="25"/>
      <c r="R9" s="25"/>
      <c r="S9" s="25"/>
    </row>
    <row r="10" spans="2:20">
      <c r="B10" s="82">
        <v>3</v>
      </c>
      <c r="C10" s="83">
        <v>2210</v>
      </c>
      <c r="D10" s="83" t="s">
        <v>10</v>
      </c>
      <c r="E10" s="84">
        <v>176476</v>
      </c>
      <c r="F10" s="84">
        <f>58509.93+3257+30644+7946</f>
        <v>100356.93</v>
      </c>
      <c r="G10" s="85">
        <v>49133</v>
      </c>
      <c r="H10" s="91"/>
      <c r="I10" s="16"/>
      <c r="J10" s="15"/>
      <c r="K10" s="15"/>
      <c r="L10" s="15"/>
    </row>
    <row r="11" spans="2:20">
      <c r="B11" s="47">
        <v>4</v>
      </c>
      <c r="C11" s="3">
        <v>2220</v>
      </c>
      <c r="D11" s="3" t="s">
        <v>9</v>
      </c>
      <c r="E11" s="8">
        <v>31920</v>
      </c>
      <c r="F11" s="8">
        <f>2719.52+6550</f>
        <v>9269.52</v>
      </c>
      <c r="G11" s="48">
        <v>2300</v>
      </c>
      <c r="I11" s="16"/>
      <c r="J11" s="15"/>
      <c r="K11" s="15"/>
      <c r="L11" s="15"/>
    </row>
    <row r="12" spans="2:20">
      <c r="B12" s="47">
        <v>5</v>
      </c>
      <c r="C12" s="3">
        <v>2230</v>
      </c>
      <c r="D12" s="3" t="s">
        <v>8</v>
      </c>
      <c r="E12" s="8">
        <v>359833</v>
      </c>
      <c r="F12" s="8">
        <f>5452.4+51569.75+18044+124909.9+31325.3</f>
        <v>231301.34999999998</v>
      </c>
      <c r="G12" s="48">
        <v>2278.1999999999998</v>
      </c>
      <c r="I12" s="90"/>
      <c r="J12" s="13"/>
      <c r="K12" s="13"/>
      <c r="L12" s="13"/>
    </row>
    <row r="13" spans="2:20">
      <c r="B13" s="47">
        <v>6</v>
      </c>
      <c r="C13" s="3">
        <v>2240</v>
      </c>
      <c r="D13" s="3" t="s">
        <v>6</v>
      </c>
      <c r="E13" s="8">
        <v>99500</v>
      </c>
      <c r="F13" s="8">
        <f>4372.01+26216.59+2078.62+2191.13+9490.04</f>
        <v>44348.39</v>
      </c>
      <c r="G13" s="48">
        <v>6364.15</v>
      </c>
    </row>
    <row r="14" spans="2:20" ht="15.75" thickBot="1">
      <c r="B14" s="86">
        <v>7</v>
      </c>
      <c r="C14" s="87">
        <v>2250</v>
      </c>
      <c r="D14" s="87" t="s">
        <v>5</v>
      </c>
      <c r="E14" s="88">
        <v>3000</v>
      </c>
      <c r="F14" s="88">
        <v>0</v>
      </c>
      <c r="G14" s="89">
        <v>0</v>
      </c>
    </row>
    <row r="15" spans="2:20" ht="24.75" customHeight="1" thickBot="1">
      <c r="B15" s="79"/>
      <c r="C15" s="98" t="s">
        <v>4</v>
      </c>
      <c r="D15" s="98"/>
      <c r="E15" s="80"/>
      <c r="F15" s="80"/>
      <c r="G15" s="81"/>
    </row>
    <row r="16" spans="2:20">
      <c r="B16" s="72">
        <v>8</v>
      </c>
      <c r="C16" s="73">
        <v>2272</v>
      </c>
      <c r="D16" s="73" t="s">
        <v>3</v>
      </c>
      <c r="E16" s="74">
        <v>7680</v>
      </c>
      <c r="F16" s="74">
        <f>1509.19+2622.27+350.08+1850.76+765.66</f>
        <v>7097.96</v>
      </c>
      <c r="G16" s="75">
        <v>393.84</v>
      </c>
    </row>
    <row r="17" spans="2:7">
      <c r="B17" s="49">
        <v>9</v>
      </c>
      <c r="C17" s="2">
        <v>2273</v>
      </c>
      <c r="D17" s="2" t="s">
        <v>2</v>
      </c>
      <c r="E17" s="9">
        <v>45320</v>
      </c>
      <c r="F17" s="9">
        <f>3214.13+12548.26+1501.13+1573.37+2130.3</f>
        <v>20967.189999999999</v>
      </c>
      <c r="G17" s="50">
        <v>6298.03</v>
      </c>
    </row>
    <row r="18" spans="2:7">
      <c r="B18" s="49">
        <v>10</v>
      </c>
      <c r="C18" s="2">
        <v>2274</v>
      </c>
      <c r="D18" s="2" t="s">
        <v>1</v>
      </c>
      <c r="E18" s="9">
        <v>89694</v>
      </c>
      <c r="F18" s="9">
        <f>37841.62+2215.31+7208.97+1979.89+2360.8</f>
        <v>51606.590000000004</v>
      </c>
      <c r="G18" s="50">
        <v>26682.42</v>
      </c>
    </row>
    <row r="19" spans="2:7" ht="30.75" thickBot="1">
      <c r="B19" s="63">
        <v>11</v>
      </c>
      <c r="C19" s="64">
        <v>2282</v>
      </c>
      <c r="D19" s="65" t="s">
        <v>20</v>
      </c>
      <c r="E19" s="66">
        <v>3000</v>
      </c>
      <c r="F19" s="66">
        <f>848</f>
        <v>848</v>
      </c>
      <c r="G19" s="67">
        <v>0</v>
      </c>
    </row>
    <row r="20" spans="2:7" ht="30.75" customHeight="1">
      <c r="B20" s="101" t="s">
        <v>22</v>
      </c>
      <c r="C20" s="102"/>
      <c r="D20" s="102"/>
      <c r="E20" s="102"/>
      <c r="F20" s="102"/>
      <c r="G20" s="58"/>
    </row>
    <row r="21" spans="2:7">
      <c r="B21" s="51">
        <v>12</v>
      </c>
      <c r="C21" s="1">
        <v>3110</v>
      </c>
      <c r="D21" s="1" t="s">
        <v>21</v>
      </c>
      <c r="E21" s="10">
        <v>71300</v>
      </c>
      <c r="F21" s="10">
        <v>0</v>
      </c>
      <c r="G21" s="52"/>
    </row>
    <row r="22" spans="2:7">
      <c r="B22" s="51">
        <v>13</v>
      </c>
      <c r="C22" s="1">
        <v>3132</v>
      </c>
      <c r="D22" s="1"/>
      <c r="E22" s="10">
        <v>480252</v>
      </c>
      <c r="F22" s="10">
        <v>55500</v>
      </c>
      <c r="G22" s="52"/>
    </row>
    <row r="23" spans="2:7" ht="15.75" thickBot="1">
      <c r="B23" s="94" t="s">
        <v>0</v>
      </c>
      <c r="C23" s="95"/>
      <c r="D23" s="95"/>
      <c r="E23" s="53">
        <f t="shared" ref="E23:F23" si="1">SUM(E7:E22)</f>
        <v>4462705</v>
      </c>
      <c r="F23" s="53">
        <f t="shared" si="1"/>
        <v>2742466.2800000003</v>
      </c>
      <c r="G23" s="54">
        <f>SUM(G7:G22)</f>
        <v>292005.07</v>
      </c>
    </row>
  </sheetData>
  <mergeCells count="13">
    <mergeCell ref="O2:S3"/>
    <mergeCell ref="O4:T4"/>
    <mergeCell ref="B23:D23"/>
    <mergeCell ref="C6:D6"/>
    <mergeCell ref="C9:D9"/>
    <mergeCell ref="C15:D15"/>
    <mergeCell ref="O8:Q8"/>
    <mergeCell ref="B20:F20"/>
    <mergeCell ref="I4:M4"/>
    <mergeCell ref="B3:G3"/>
    <mergeCell ref="B4:G4"/>
    <mergeCell ref="I2:M3"/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2021-12-06T11:44:08Z</dcterms:modified>
</cp:coreProperties>
</file>